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130"/>
  </bookViews>
  <sheets>
    <sheet name="Soggetti iscritti al 1.01.2025" sheetId="1" r:id="rId1"/>
    <sheet name="Soggetti iscritti nel 2025" sheetId="2" r:id="rId2"/>
  </sheets>
  <calcPr calcId="125725"/>
</workbook>
</file>

<file path=xl/calcChain.xml><?xml version="1.0" encoding="utf-8"?>
<calcChain xmlns="http://schemas.openxmlformats.org/spreadsheetml/2006/main">
  <c r="B9" i="1"/>
  <c r="B7" i="2"/>
  <c r="H5" l="1"/>
  <c r="B14" i="1" l="1"/>
  <c r="F11" i="2" l="1"/>
  <c r="B6"/>
  <c r="B8" s="1"/>
  <c r="B12" i="1"/>
  <c r="D16"/>
  <c r="D19" s="1"/>
  <c r="D20"/>
  <c r="B15" i="2"/>
  <c r="H25" l="1"/>
  <c r="H31"/>
  <c r="E12"/>
  <c r="E11"/>
  <c r="B17" s="1"/>
  <c r="B18" s="1"/>
  <c r="F16" i="1"/>
  <c r="E20" s="1"/>
  <c r="F20" s="1"/>
  <c r="F12" i="2"/>
  <c r="B20" l="1"/>
  <c r="B21" s="1"/>
  <c r="B22" s="1"/>
  <c r="E19" i="1"/>
  <c r="F19" s="1"/>
  <c r="B13" s="1"/>
  <c r="B15" s="1"/>
  <c r="B26" i="2"/>
  <c r="B28" s="1"/>
  <c r="B32"/>
  <c r="B34" s="1"/>
  <c r="C32"/>
</calcChain>
</file>

<file path=xl/sharedStrings.xml><?xml version="1.0" encoding="utf-8"?>
<sst xmlns="http://schemas.openxmlformats.org/spreadsheetml/2006/main" count="77" uniqueCount="71">
  <si>
    <t xml:space="preserve">FOGLIO DI CALCOLO PER RAVVEDIMENTO </t>
  </si>
  <si>
    <r>
      <t xml:space="preserve">inserire i dati solo nelle celle del riquadro </t>
    </r>
    <r>
      <rPr>
        <i/>
        <sz val="10"/>
        <color indexed="10"/>
        <rFont val="Arial"/>
        <family val="2"/>
      </rPr>
      <t>rosso</t>
    </r>
  </si>
  <si>
    <t>importo dovuto</t>
  </si>
  <si>
    <t>data scadenza</t>
  </si>
  <si>
    <t>data trib. già versato</t>
  </si>
  <si>
    <t>data ravvedimento</t>
  </si>
  <si>
    <t>3850 tributo</t>
  </si>
  <si>
    <t xml:space="preserve">    se si è riempita la cella della data versamento tributo qui verrà zero</t>
  </si>
  <si>
    <t>3851 interessi</t>
  </si>
  <si>
    <t xml:space="preserve">    calcolati in base alle formule qui sotto</t>
  </si>
  <si>
    <t>3852 sanzione</t>
  </si>
  <si>
    <t xml:space="preserve">   3,75% ravvedimento breve; 6,00% ravvedimento lungo</t>
  </si>
  <si>
    <t>TOTALE</t>
  </si>
  <si>
    <t>CALCOLO DEGLI INTERESSI</t>
  </si>
  <si>
    <t>da:</t>
  </si>
  <si>
    <t>a:</t>
  </si>
  <si>
    <t>ESTREMI VALIDITA' TASSO</t>
  </si>
  <si>
    <t>ESTREMI DELL'INTERSEZIONE</t>
  </si>
  <si>
    <t>tasso legale vigente</t>
  </si>
  <si>
    <t>inizio</t>
  </si>
  <si>
    <t>fine</t>
  </si>
  <si>
    <t>gg. nell'intersezione</t>
  </si>
  <si>
    <t>L'intersezione indica il numero di giorni comuni agli intervalli di tempo (data scadenza - data pagamento)</t>
  </si>
  <si>
    <t>e (inizio validità tasso - fine validità tasso).</t>
  </si>
  <si>
    <t xml:space="preserve">  ATTENZIONE</t>
  </si>
  <si>
    <t>CALCOLO INTERESSI</t>
  </si>
  <si>
    <t>Calcolo dei giorni</t>
  </si>
  <si>
    <t>data scadenza termine di pagamento</t>
  </si>
  <si>
    <t>giorno iniziale (30^giorno dalla pres. domanda)</t>
  </si>
  <si>
    <t>data ravvedimento (preimpostato data apertura foglio)</t>
  </si>
  <si>
    <t>oppure impostare diversa data di versamento</t>
  </si>
  <si>
    <t>numero totale giorni</t>
  </si>
  <si>
    <t>importo tributo (COD.3850)</t>
  </si>
  <si>
    <t>estremi validità tasso</t>
  </si>
  <si>
    <t>estremi dell'intersezione</t>
  </si>
  <si>
    <t>importo dovuto (COD. 3850)</t>
  </si>
  <si>
    <t>CALCOLO SANZIONE RAVVEDIMENTO BREVE</t>
  </si>
  <si>
    <t xml:space="preserve">                                                                           </t>
  </si>
  <si>
    <t>termine ultimo ravvedimento breve</t>
  </si>
  <si>
    <t>percentuale</t>
  </si>
  <si>
    <t xml:space="preserve">Totale sanzione (COD. 3852) anno rif.=anno violazione </t>
  </si>
  <si>
    <t>CALCOLO SANZIONE RAVVEDIMENTO LUNGO</t>
  </si>
  <si>
    <t xml:space="preserve">                                                                            </t>
  </si>
  <si>
    <t>termine ultimo ravvedimento lungo</t>
  </si>
  <si>
    <t>Totale sanzione (COD. 3852) anno rif.=anno violazione</t>
  </si>
  <si>
    <t xml:space="preserve">data di presentazione della domanda di iscrizione al R.I., al R.E.A. o alla C.P.A. </t>
  </si>
  <si>
    <r>
      <t xml:space="preserve">    importo omesso (totalmente o parzialmente)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(1)</t>
    </r>
  </si>
  <si>
    <t xml:space="preserve">tot. interessi  (cod.3851) anno rif.=anno violazione </t>
  </si>
  <si>
    <t xml:space="preserve">    preimpostato alla data di oggi, oppure impostare la data in cui eseguire il versamento e comunque non oltre</t>
  </si>
  <si>
    <r>
      <t xml:space="preserve">    lasciare in bianco se tributo ancora da versare, oppure  </t>
    </r>
    <r>
      <rPr>
        <b/>
        <sz val="10"/>
        <rFont val="Arial"/>
        <family val="2"/>
      </rPr>
      <t>inserire data pagamento se già effettuato</t>
    </r>
  </si>
  <si>
    <r>
      <t xml:space="preserve">per le società in base alla chiusura dell'esercizio ed all'approvazione del bilancio (rif. </t>
    </r>
    <r>
      <rPr>
        <b/>
        <sz val="10"/>
        <rFont val="Arial"/>
        <family val="2"/>
      </rPr>
      <t>Termini di versamento - Persone giuridiche</t>
    </r>
    <r>
      <rPr>
        <sz val="10"/>
        <rFont val="Arial"/>
        <family val="2"/>
      </rPr>
      <t>)</t>
    </r>
  </si>
  <si>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Solo</t>
    </r>
    <r>
      <rPr>
        <u/>
        <sz val="10"/>
        <rFont val="Arial"/>
        <family val="2"/>
      </rPr>
      <t xml:space="preserve"> nel caso di un importo parziale già versato entro il termine lungo</t>
    </r>
    <r>
      <rPr>
        <sz val="10"/>
        <rFont val="Arial"/>
        <family val="2"/>
      </rPr>
      <t xml:space="preserve"> (ovvero entro il termine di versamento con lo 0,40% di interesse</t>
    </r>
  </si>
  <si>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importo diritto dovuto entro il termine ordinario per gli omessi versamenti. </t>
    </r>
    <r>
      <rPr>
        <b/>
        <u/>
        <sz val="10"/>
        <rFont val="Arial"/>
        <family val="2"/>
      </rPr>
      <t>Solo</t>
    </r>
    <r>
      <rPr>
        <b/>
        <sz val="10"/>
        <rFont val="Arial"/>
        <family val="2"/>
      </rPr>
      <t xml:space="preserve"> nel caso di versamenti parziali </t>
    </r>
    <r>
      <rPr>
        <sz val="10"/>
        <rFont val="Arial"/>
        <family val="2"/>
      </rPr>
      <t>eseguiti nel c.d. termine</t>
    </r>
  </si>
  <si>
    <t>aggiungere l'interesse corrispettivo dello 0,40% (arrotondato al centesimo di euro) sull'intero importo  da cui andrà sottratto quanto già</t>
  </si>
  <si>
    <t>versato entro lo stesso termine, il residuo importo è quello da ravvedere.</t>
  </si>
  <si>
    <t>ordinario già richiamato (vedi nota 2) per le persone giuridiche in base all'esercizio sociale ed alla data di approvazione del bilancio</t>
  </si>
  <si>
    <t>"lungo" (termine di versamento con lo 0,40% di interesse corrispettivo) all'intero importo dovuto entro la scadenza ordinaria si deve</t>
  </si>
  <si>
    <t>interesse legale dal 01/01/2025</t>
  </si>
  <si>
    <t>gg. di ritardo dal 01/01/2025 o dalla diversa data di scadenza</t>
  </si>
  <si>
    <t>SOGGETTI GIA' ISCRITTI AL 01/01/2025</t>
  </si>
  <si>
    <t>DIRITTO ANNUALE ANNO 2025</t>
  </si>
  <si>
    <r>
      <t xml:space="preserve">    il </t>
    </r>
    <r>
      <rPr>
        <b/>
        <sz val="10"/>
        <rFont val="Arial"/>
        <family val="2"/>
      </rPr>
      <t xml:space="preserve">30/06/2026 </t>
    </r>
    <r>
      <rPr>
        <sz val="10"/>
        <rFont val="Arial"/>
        <family val="2"/>
      </rPr>
      <t>(oppure entro un anno dal diverso termine ordinario di versamento</t>
    </r>
    <r>
      <rPr>
        <b/>
        <sz val="10"/>
        <rFont val="Arial"/>
        <family val="2"/>
      </rPr>
      <t xml:space="preserve"> (2)</t>
    </r>
    <r>
      <rPr>
        <sz val="10"/>
        <rFont val="Arial"/>
        <family val="2"/>
      </rPr>
      <t xml:space="preserve"> o dal termine prorogato </t>
    </r>
    <r>
      <rPr>
        <b/>
        <sz val="10"/>
        <rFont val="Arial"/>
        <family val="2"/>
      </rPr>
      <t>(3)</t>
    </r>
  </si>
  <si>
    <r>
      <t xml:space="preserve">Compilare F24 sez. </t>
    </r>
    <r>
      <rPr>
        <b/>
        <sz val="10"/>
        <rFont val="Arial"/>
        <family val="2"/>
      </rPr>
      <t xml:space="preserve">IMU ed altri Tributi locali </t>
    </r>
    <r>
      <rPr>
        <sz val="10"/>
        <rFont val="Arial"/>
        <family val="2"/>
      </rPr>
      <t>indicando codice ente</t>
    </r>
    <r>
      <rPr>
        <b/>
        <sz val="10"/>
        <rFont val="Arial"/>
        <family val="2"/>
      </rPr>
      <t xml:space="preserve"> TA o BR, </t>
    </r>
    <r>
      <rPr>
        <sz val="10"/>
        <rFont val="Arial"/>
        <family val="2"/>
      </rPr>
      <t>codici tributi quelli indicati (</t>
    </r>
    <r>
      <rPr>
        <b/>
        <sz val="10"/>
        <rFont val="Arial"/>
        <family val="2"/>
      </rPr>
      <t>3850-3851-3852</t>
    </r>
    <r>
      <rPr>
        <sz val="10"/>
        <rFont val="Arial"/>
        <family val="2"/>
      </rPr>
      <t>)</t>
    </r>
    <r>
      <rPr>
        <b/>
        <sz val="10"/>
        <rFont val="Arial"/>
        <family val="2"/>
      </rPr>
      <t xml:space="preserve">, </t>
    </r>
    <r>
      <rPr>
        <sz val="10"/>
        <rFont val="Arial"/>
        <family val="2"/>
      </rPr>
      <t>anno di rif</t>
    </r>
    <r>
      <rPr>
        <b/>
        <sz val="10"/>
        <rFont val="Arial"/>
        <family val="2"/>
      </rPr>
      <t>=anno violazione (2025)</t>
    </r>
  </si>
  <si>
    <r>
      <t>(2)</t>
    </r>
    <r>
      <rPr>
        <sz val="10"/>
        <rFont val="Arial"/>
        <family val="2"/>
      </rPr>
      <t xml:space="preserve"> data di scadenza ordinaria </t>
    </r>
    <r>
      <rPr>
        <b/>
        <sz val="10"/>
        <rFont val="Arial"/>
        <family val="2"/>
      </rPr>
      <t xml:space="preserve">30/06/2025, </t>
    </r>
    <r>
      <rPr>
        <sz val="10"/>
        <rFont val="Arial"/>
        <family val="2"/>
      </rPr>
      <t xml:space="preserve">oppure </t>
    </r>
    <r>
      <rPr>
        <b/>
        <sz val="10"/>
        <rFont val="Arial"/>
        <family val="2"/>
      </rPr>
      <t>21/07/2025</t>
    </r>
    <r>
      <rPr>
        <b/>
        <u/>
        <sz val="10"/>
        <rFont val="Arial"/>
        <family val="2"/>
      </rPr>
      <t xml:space="preserve"> </t>
    </r>
    <r>
      <rPr>
        <u/>
        <sz val="10"/>
        <rFont val="Arial"/>
        <family val="2"/>
      </rPr>
      <t xml:space="preserve">per i soggetti con proroga per ISA, </t>
    </r>
    <r>
      <rPr>
        <sz val="10"/>
        <rFont val="Arial"/>
        <family val="2"/>
      </rPr>
      <t>oppure il diverso termine stabilito</t>
    </r>
  </si>
  <si>
    <r>
      <t xml:space="preserve">corrispettivo) la data da impostare è il </t>
    </r>
    <r>
      <rPr>
        <b/>
        <sz val="10"/>
        <rFont val="Arial"/>
        <family val="2"/>
      </rPr>
      <t>30/07/2025</t>
    </r>
    <r>
      <rPr>
        <sz val="10"/>
        <rFont val="Arial"/>
        <family val="2"/>
      </rPr>
      <t xml:space="preserve"> per i soggetti con termine ordinario al </t>
    </r>
    <r>
      <rPr>
        <b/>
        <sz val="10"/>
        <rFont val="Arial"/>
        <family val="2"/>
      </rPr>
      <t>30/06/2025</t>
    </r>
    <r>
      <rPr>
        <sz val="10"/>
        <rFont val="Arial"/>
        <family val="2"/>
      </rPr>
      <t xml:space="preserve"> oppure</t>
    </r>
    <r>
      <rPr>
        <b/>
        <sz val="10"/>
        <rFont val="Arial"/>
        <family val="2"/>
      </rPr>
      <t xml:space="preserve"> 20/08/2025</t>
    </r>
    <r>
      <rPr>
        <sz val="10"/>
        <rFont val="Arial"/>
        <family val="2"/>
      </rPr>
      <t xml:space="preserve"> per</t>
    </r>
  </si>
  <si>
    <r>
      <t xml:space="preserve">i soggetti con termine ordinario </t>
    </r>
    <r>
      <rPr>
        <u/>
        <sz val="10"/>
        <rFont val="Arial"/>
        <family val="2"/>
      </rPr>
      <t>21/07/2025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(soggetti con proroga ISA)</t>
    </r>
    <r>
      <rPr>
        <sz val="10"/>
        <rFont val="Arial"/>
        <family val="2"/>
      </rPr>
      <t xml:space="preserve"> oppure alla diversa data in base al termine  di versamento</t>
    </r>
  </si>
  <si>
    <t>SOGGETTI TUTTI ISCRITTI NEL CORSO DEL 2025</t>
  </si>
  <si>
    <r>
      <t xml:space="preserve">    data di scadenza del versamento del diritto per i soggetti già iscritti al 1.01.2025  </t>
    </r>
    <r>
      <rPr>
        <b/>
        <sz val="10"/>
        <rFont val="Arial"/>
        <family val="2"/>
      </rPr>
      <t>(2) (3)</t>
    </r>
    <r>
      <rPr>
        <sz val="10"/>
        <rFont val="Arial"/>
        <family val="2"/>
      </rPr>
      <t xml:space="preserve"> </t>
    </r>
  </si>
  <si>
    <t>totale interesse al 2,0%</t>
  </si>
  <si>
    <t>interesse legale dal 01/01/2026</t>
  </si>
  <si>
    <t>totale interesse al 1,60%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</si>
</sst>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#,##0.0000000"/>
  </numFmts>
  <fonts count="22"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u/>
      <sz val="10"/>
      <color indexed="25"/>
      <name val="Arial Black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10"/>
      <color indexed="25"/>
      <name val="Arial"/>
      <family val="2"/>
    </font>
    <font>
      <sz val="8"/>
      <color indexed="10"/>
      <name val="Arial"/>
      <family val="2"/>
    </font>
    <font>
      <b/>
      <sz val="10"/>
      <color indexed="10"/>
      <name val="Arial"/>
      <family val="2"/>
    </font>
    <font>
      <b/>
      <u/>
      <sz val="12"/>
      <color indexed="25"/>
      <name val="Arial"/>
      <family val="2"/>
    </font>
    <font>
      <u/>
      <sz val="10"/>
      <name val="Arial"/>
      <family val="2"/>
    </font>
    <font>
      <i/>
      <sz val="10"/>
      <name val="Arial Black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0" fontId="0" fillId="0" borderId="0" xfId="0" applyFont="1" applyAlignment="1">
      <alignment horizontal="left"/>
    </xf>
    <xf numFmtId="2" fontId="0" fillId="0" borderId="7" xfId="0" applyNumberFormat="1" applyBorder="1"/>
    <xf numFmtId="0" fontId="0" fillId="0" borderId="0" xfId="0" applyFont="1" applyAlignment="1">
      <alignment horizontal="right"/>
    </xf>
    <xf numFmtId="14" fontId="0" fillId="0" borderId="0" xfId="0" applyNumberFormat="1"/>
    <xf numFmtId="0" fontId="5" fillId="0" borderId="0" xfId="0" applyFont="1"/>
    <xf numFmtId="0" fontId="0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0" xfId="0" applyFont="1"/>
    <xf numFmtId="0" fontId="0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1" fontId="10" fillId="0" borderId="0" xfId="0" applyNumberFormat="1" applyFont="1" applyFill="1" applyBorder="1"/>
    <xf numFmtId="14" fontId="0" fillId="0" borderId="8" xfId="0" applyNumberFormat="1" applyBorder="1" applyAlignment="1">
      <alignment horizontal="center"/>
    </xf>
    <xf numFmtId="0" fontId="12" fillId="0" borderId="0" xfId="0" applyFont="1"/>
    <xf numFmtId="14" fontId="2" fillId="3" borderId="9" xfId="0" applyNumberFormat="1" applyFont="1" applyFill="1" applyBorder="1" applyProtection="1"/>
    <xf numFmtId="14" fontId="2" fillId="4" borderId="9" xfId="0" applyNumberFormat="1" applyFont="1" applyFill="1" applyBorder="1" applyProtection="1">
      <protection locked="0"/>
    </xf>
    <xf numFmtId="1" fontId="10" fillId="0" borderId="10" xfId="0" applyNumberFormat="1" applyFont="1" applyFill="1" applyBorder="1"/>
    <xf numFmtId="0" fontId="0" fillId="0" borderId="0" xfId="0" applyBorder="1"/>
    <xf numFmtId="14" fontId="13" fillId="0" borderId="0" xfId="0" applyNumberFormat="1" applyFont="1" applyAlignment="1">
      <alignment horizontal="center"/>
    </xf>
    <xf numFmtId="0" fontId="12" fillId="0" borderId="11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14" fontId="13" fillId="0" borderId="0" xfId="0" applyNumberFormat="1" applyFont="1" applyBorder="1" applyAlignment="1">
      <alignment horizontal="left" vertical="top"/>
    </xf>
    <xf numFmtId="14" fontId="13" fillId="0" borderId="0" xfId="0" applyNumberFormat="1" applyFont="1" applyAlignment="1"/>
    <xf numFmtId="4" fontId="0" fillId="3" borderId="8" xfId="0" applyNumberFormat="1" applyFill="1" applyBorder="1" applyAlignment="1" applyProtection="1">
      <alignment horizontal="center"/>
      <protection locked="0"/>
    </xf>
    <xf numFmtId="4" fontId="0" fillId="0" borderId="0" xfId="0" applyNumberFormat="1" applyBorder="1" applyAlignment="1">
      <alignment horizontal="center"/>
    </xf>
    <xf numFmtId="0" fontId="13" fillId="0" borderId="0" xfId="0" applyFont="1" applyBorder="1" applyAlignment="1">
      <alignment horizontal="left" vertical="top"/>
    </xf>
    <xf numFmtId="0" fontId="13" fillId="0" borderId="0" xfId="0" applyFont="1" applyAlignment="1"/>
    <xf numFmtId="0" fontId="14" fillId="0" borderId="0" xfId="0" applyFont="1"/>
    <xf numFmtId="0" fontId="15" fillId="0" borderId="0" xfId="0" applyFont="1" applyAlignment="1">
      <alignment horizontal="center"/>
    </xf>
    <xf numFmtId="14" fontId="17" fillId="0" borderId="8" xfId="0" applyNumberFormat="1" applyFont="1" applyBorder="1"/>
    <xf numFmtId="0" fontId="2" fillId="0" borderId="12" xfId="0" applyFont="1" applyBorder="1"/>
    <xf numFmtId="4" fontId="0" fillId="0" borderId="13" xfId="0" applyNumberFormat="1" applyBorder="1"/>
    <xf numFmtId="0" fontId="2" fillId="0" borderId="14" xfId="0" applyFont="1" applyBorder="1"/>
    <xf numFmtId="10" fontId="0" fillId="0" borderId="13" xfId="0" applyNumberFormat="1" applyBorder="1"/>
    <xf numFmtId="0" fontId="2" fillId="0" borderId="15" xfId="0" applyFont="1" applyBorder="1"/>
    <xf numFmtId="4" fontId="2" fillId="0" borderId="13" xfId="0" applyNumberFormat="1" applyFont="1" applyBorder="1"/>
    <xf numFmtId="0" fontId="2" fillId="0" borderId="0" xfId="0" applyFont="1" applyBorder="1"/>
    <xf numFmtId="4" fontId="2" fillId="0" borderId="0" xfId="0" applyNumberFormat="1" applyFont="1" applyBorder="1"/>
    <xf numFmtId="14" fontId="17" fillId="0" borderId="8" xfId="0" applyNumberFormat="1" applyFont="1" applyBorder="1" applyAlignment="1">
      <alignment horizontal="center"/>
    </xf>
    <xf numFmtId="4" fontId="17" fillId="0" borderId="9" xfId="0" applyNumberFormat="1" applyFont="1" applyBorder="1" applyAlignment="1">
      <alignment horizontal="right"/>
    </xf>
    <xf numFmtId="0" fontId="18" fillId="0" borderId="0" xfId="0" applyFont="1" applyAlignment="1">
      <alignment horizontal="left"/>
    </xf>
    <xf numFmtId="10" fontId="0" fillId="0" borderId="9" xfId="0" applyNumberFormat="1" applyBorder="1"/>
    <xf numFmtId="4" fontId="2" fillId="0" borderId="9" xfId="0" applyNumberFormat="1" applyFont="1" applyBorder="1"/>
    <xf numFmtId="14" fontId="21" fillId="0" borderId="0" xfId="0" applyNumberFormat="1" applyFont="1"/>
    <xf numFmtId="4" fontId="0" fillId="0" borderId="16" xfId="0" applyNumberFormat="1" applyBorder="1"/>
    <xf numFmtId="10" fontId="0" fillId="0" borderId="16" xfId="0" applyNumberFormat="1" applyBorder="1"/>
    <xf numFmtId="165" fontId="0" fillId="0" borderId="16" xfId="0" applyNumberFormat="1" applyBorder="1"/>
    <xf numFmtId="4" fontId="2" fillId="0" borderId="16" xfId="0" applyNumberFormat="1" applyFont="1" applyBorder="1"/>
    <xf numFmtId="4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1" fontId="1" fillId="0" borderId="16" xfId="1" applyNumberFormat="1" applyBorder="1"/>
    <xf numFmtId="0" fontId="20" fillId="0" borderId="0" xfId="0" applyFo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20" xfId="0" applyFont="1" applyBorder="1"/>
    <xf numFmtId="0" fontId="0" fillId="0" borderId="22" xfId="0" applyBorder="1"/>
    <xf numFmtId="0" fontId="0" fillId="0" borderId="23" xfId="0" applyFont="1" applyBorder="1"/>
    <xf numFmtId="0" fontId="2" fillId="0" borderId="23" xfId="0" applyFont="1" applyBorder="1"/>
    <xf numFmtId="0" fontId="0" fillId="0" borderId="24" xfId="0" applyBorder="1"/>
    <xf numFmtId="0" fontId="0" fillId="0" borderId="23" xfId="0" applyBorder="1"/>
    <xf numFmtId="2" fontId="0" fillId="0" borderId="1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14" fontId="0" fillId="2" borderId="8" xfId="0" applyNumberForma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</xdr:colOff>
      <xdr:row>5</xdr:row>
      <xdr:rowOff>91440</xdr:rowOff>
    </xdr:from>
    <xdr:to>
      <xdr:col>7</xdr:col>
      <xdr:colOff>259080</xdr:colOff>
      <xdr:row>5</xdr:row>
      <xdr:rowOff>91440</xdr:rowOff>
    </xdr:to>
    <xdr:sp macro="" textlink="">
      <xdr:nvSpPr>
        <xdr:cNvPr id="2647" name="Line 1"/>
        <xdr:cNvSpPr>
          <a:spLocks noChangeShapeType="1"/>
        </xdr:cNvSpPr>
      </xdr:nvSpPr>
      <xdr:spPr bwMode="auto">
        <a:xfrm flipH="1">
          <a:off x="4983480" y="1798320"/>
          <a:ext cx="368046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259080</xdr:colOff>
      <xdr:row>5</xdr:row>
      <xdr:rowOff>38100</xdr:rowOff>
    </xdr:from>
    <xdr:to>
      <xdr:col>7</xdr:col>
      <xdr:colOff>266700</xdr:colOff>
      <xdr:row>5</xdr:row>
      <xdr:rowOff>83820</xdr:rowOff>
    </xdr:to>
    <xdr:sp macro="" textlink="">
      <xdr:nvSpPr>
        <xdr:cNvPr id="2648" name="Line 2"/>
        <xdr:cNvSpPr>
          <a:spLocks noChangeShapeType="1"/>
        </xdr:cNvSpPr>
      </xdr:nvSpPr>
      <xdr:spPr bwMode="auto">
        <a:xfrm flipH="1" flipV="1">
          <a:off x="8663940" y="1744980"/>
          <a:ext cx="7620" cy="4572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B6" sqref="B6"/>
    </sheetView>
  </sheetViews>
  <sheetFormatPr defaultRowHeight="12.75"/>
  <cols>
    <col min="1" max="1" width="18.42578125" customWidth="1"/>
    <col min="2" max="2" width="14.140625" customWidth="1"/>
    <col min="3" max="3" width="11.42578125" customWidth="1"/>
    <col min="4" max="4" width="11.7109375" customWidth="1"/>
    <col min="5" max="5" width="12.42578125" customWidth="1"/>
    <col min="6" max="6" width="18.42578125" customWidth="1"/>
    <col min="11" max="11" width="9.42578125" customWidth="1"/>
  </cols>
  <sheetData>
    <row r="1" spans="1:9">
      <c r="A1" s="1" t="s">
        <v>0</v>
      </c>
    </row>
    <row r="2" spans="1:9">
      <c r="A2" s="1" t="s">
        <v>60</v>
      </c>
    </row>
    <row r="3" spans="1:9" ht="15">
      <c r="A3" s="60" t="s">
        <v>59</v>
      </c>
      <c r="B3" s="60"/>
      <c r="C3" s="60"/>
    </row>
    <row r="4" spans="1:9">
      <c r="A4" s="2" t="s">
        <v>1</v>
      </c>
    </row>
    <row r="6" spans="1:9" ht="17.25" customHeight="1">
      <c r="A6" t="s">
        <v>2</v>
      </c>
      <c r="B6" s="72"/>
      <c r="C6" t="s">
        <v>46</v>
      </c>
    </row>
    <row r="7" spans="1:9" ht="17.25" customHeight="1">
      <c r="A7" t="s">
        <v>3</v>
      </c>
      <c r="B7" s="73">
        <v>45838</v>
      </c>
      <c r="C7" t="s">
        <v>67</v>
      </c>
    </row>
    <row r="8" spans="1:9" ht="17.25" customHeight="1">
      <c r="A8" t="s">
        <v>4</v>
      </c>
      <c r="B8" s="73"/>
      <c r="C8" t="s">
        <v>49</v>
      </c>
    </row>
    <row r="9" spans="1:9" ht="17.25" customHeight="1">
      <c r="A9" t="s">
        <v>5</v>
      </c>
      <c r="B9" s="74">
        <f ca="1">TODAY()</f>
        <v>46007</v>
      </c>
      <c r="C9" t="s">
        <v>48</v>
      </c>
    </row>
    <row r="10" spans="1:9" ht="20.25" customHeight="1">
      <c r="C10" t="s">
        <v>61</v>
      </c>
    </row>
    <row r="11" spans="1:9" ht="25.5" customHeight="1">
      <c r="A11" t="s">
        <v>62</v>
      </c>
    </row>
    <row r="12" spans="1:9" ht="17.25" customHeight="1">
      <c r="A12" t="s">
        <v>6</v>
      </c>
      <c r="B12" s="3">
        <f>IF(ISBLANK(B8),B6,0)</f>
        <v>0</v>
      </c>
      <c r="C12" t="s">
        <v>7</v>
      </c>
    </row>
    <row r="13" spans="1:9" ht="17.25" customHeight="1">
      <c r="A13" t="s">
        <v>8</v>
      </c>
      <c r="B13" s="4">
        <f ca="1">ROUND(B6*(A19*F19+A20*F20)/365,2)</f>
        <v>0</v>
      </c>
      <c r="C13" t="s">
        <v>9</v>
      </c>
      <c r="F13" s="1"/>
      <c r="G13" s="1"/>
      <c r="H13" s="1"/>
    </row>
    <row r="14" spans="1:9" ht="17.25" customHeight="1">
      <c r="A14" t="s">
        <v>10</v>
      </c>
      <c r="B14" s="5">
        <f ca="1">ROUND(IF(B9-B7&gt;365,"ATTENZIONE - RAVVEDIMENTO NON POSSIBILE",IF(B9-B7&lt;=30,B6*0.0375,B6*0.06)),2)</f>
        <v>0</v>
      </c>
      <c r="C14" s="6" t="s">
        <v>11</v>
      </c>
      <c r="G14" s="1"/>
      <c r="H14" s="1"/>
      <c r="I14" s="1"/>
    </row>
    <row r="15" spans="1:9" ht="17.25" customHeight="1">
      <c r="A15" t="s">
        <v>12</v>
      </c>
      <c r="B15" s="7">
        <f ca="1">SUM(B12:B14)</f>
        <v>0</v>
      </c>
    </row>
    <row r="16" spans="1:9">
      <c r="A16" s="1" t="s">
        <v>13</v>
      </c>
      <c r="C16" s="8" t="s">
        <v>14</v>
      </c>
      <c r="D16" s="9">
        <f>B7</f>
        <v>45838</v>
      </c>
      <c r="E16" s="8" t="s">
        <v>15</v>
      </c>
      <c r="F16" s="9">
        <f ca="1">IF(ISBLANK(B8),B9,B8)</f>
        <v>46007</v>
      </c>
    </row>
    <row r="17" spans="1:11">
      <c r="B17" s="10" t="s">
        <v>16</v>
      </c>
      <c r="C17" s="10"/>
      <c r="D17" s="10" t="s">
        <v>17</v>
      </c>
      <c r="E17" s="10"/>
      <c r="F17" s="10"/>
    </row>
    <row r="18" spans="1:11">
      <c r="A18" t="s">
        <v>18</v>
      </c>
      <c r="B18" s="11" t="s">
        <v>19</v>
      </c>
      <c r="C18" s="11" t="s">
        <v>20</v>
      </c>
      <c r="D18" s="11" t="s">
        <v>19</v>
      </c>
      <c r="E18" s="11" t="s">
        <v>20</v>
      </c>
      <c r="F18" s="11" t="s">
        <v>21</v>
      </c>
    </row>
    <row r="19" spans="1:11">
      <c r="A19" s="12">
        <v>0.02</v>
      </c>
      <c r="B19" s="13">
        <v>45657</v>
      </c>
      <c r="C19" s="13">
        <v>46022</v>
      </c>
      <c r="D19" s="13">
        <f>IF($D$16&lt;B19,B19,IF($D$16&gt;C19,C19,$D$16))</f>
        <v>45838</v>
      </c>
      <c r="E19" s="13">
        <f ca="1">IF($F$16&lt;B19,B19,IF($F$16&gt;C19,C19,$F$16))</f>
        <v>46007</v>
      </c>
      <c r="F19" s="14">
        <f ca="1">E19-D19</f>
        <v>169</v>
      </c>
    </row>
    <row r="20" spans="1:11">
      <c r="A20" s="12">
        <v>1.6E-2</v>
      </c>
      <c r="B20" s="13">
        <v>46022</v>
      </c>
      <c r="C20" s="13">
        <v>46387</v>
      </c>
      <c r="D20" s="13">
        <f>IF($D$16&lt;B20,B20,IF($D$16&gt;C20,C20,$D$16))</f>
        <v>46022</v>
      </c>
      <c r="E20" s="13">
        <f ca="1">IF($F$16&lt;B20,B20,IF($F$16&gt;C20,C20,$F$16))</f>
        <v>46022</v>
      </c>
      <c r="F20" s="14">
        <f ca="1">E20-D20</f>
        <v>0</v>
      </c>
    </row>
    <row r="21" spans="1:11" ht="13.5" customHeight="1">
      <c r="A21" t="s">
        <v>22</v>
      </c>
    </row>
    <row r="22" spans="1:11" ht="13.5" thickBot="1">
      <c r="A22" t="s">
        <v>23</v>
      </c>
    </row>
    <row r="23" spans="1:11">
      <c r="A23" s="15" t="s">
        <v>24</v>
      </c>
      <c r="B23" s="61" t="s">
        <v>52</v>
      </c>
      <c r="C23" s="62"/>
      <c r="D23" s="62"/>
      <c r="E23" s="62"/>
      <c r="F23" s="62"/>
      <c r="G23" s="62"/>
      <c r="H23" s="62"/>
      <c r="I23" s="62"/>
      <c r="J23" s="62"/>
      <c r="K23" s="63"/>
    </row>
    <row r="24" spans="1:11">
      <c r="B24" s="64" t="s">
        <v>56</v>
      </c>
      <c r="C24" s="26"/>
      <c r="D24" s="26"/>
      <c r="E24" s="26"/>
      <c r="F24" s="26"/>
      <c r="G24" s="26"/>
      <c r="H24" s="26"/>
      <c r="I24" s="26"/>
      <c r="J24" s="26"/>
      <c r="K24" s="65"/>
    </row>
    <row r="25" spans="1:11">
      <c r="B25" s="64" t="s">
        <v>53</v>
      </c>
      <c r="C25" s="26"/>
      <c r="D25" s="26"/>
      <c r="E25" s="26"/>
      <c r="F25" s="26"/>
      <c r="G25" s="26"/>
      <c r="H25" s="26"/>
      <c r="I25" s="26"/>
      <c r="J25" s="26"/>
      <c r="K25" s="65"/>
    </row>
    <row r="26" spans="1:11">
      <c r="B26" s="64" t="s">
        <v>54</v>
      </c>
      <c r="C26" s="26"/>
      <c r="D26" s="26"/>
      <c r="E26" s="26"/>
      <c r="F26" s="26"/>
      <c r="G26" s="26"/>
      <c r="H26" s="26"/>
      <c r="I26" s="26"/>
      <c r="J26" s="26"/>
      <c r="K26" s="65"/>
    </row>
    <row r="27" spans="1:11">
      <c r="B27" s="66" t="s">
        <v>63</v>
      </c>
      <c r="C27" s="26"/>
      <c r="D27" s="26"/>
      <c r="E27" s="26"/>
      <c r="F27" s="26"/>
      <c r="G27" s="26"/>
      <c r="H27" s="26"/>
      <c r="I27" s="26"/>
      <c r="J27" s="26"/>
      <c r="K27" s="65"/>
    </row>
    <row r="28" spans="1:11">
      <c r="B28" s="64" t="s">
        <v>50</v>
      </c>
      <c r="C28" s="26"/>
      <c r="D28" s="26"/>
      <c r="E28" s="26"/>
      <c r="F28" s="26"/>
      <c r="G28" s="26"/>
      <c r="H28" s="26"/>
      <c r="I28" s="26"/>
      <c r="J28" s="26"/>
      <c r="K28" s="65"/>
    </row>
    <row r="29" spans="1:11">
      <c r="B29" s="64" t="s">
        <v>51</v>
      </c>
      <c r="C29" s="26"/>
      <c r="D29" s="26"/>
      <c r="E29" s="26"/>
      <c r="F29" s="26"/>
      <c r="G29" s="26"/>
      <c r="H29" s="26"/>
      <c r="I29" s="26"/>
      <c r="J29" s="26"/>
      <c r="K29" s="65"/>
    </row>
    <row r="30" spans="1:11">
      <c r="B30" s="64" t="s">
        <v>64</v>
      </c>
      <c r="C30" s="26"/>
      <c r="D30" s="26"/>
      <c r="E30" s="26"/>
      <c r="F30" s="26"/>
      <c r="G30" s="26"/>
      <c r="H30" s="26"/>
      <c r="I30" s="26"/>
      <c r="J30" s="26"/>
      <c r="K30" s="65"/>
    </row>
    <row r="31" spans="1:11">
      <c r="B31" s="64" t="s">
        <v>65</v>
      </c>
      <c r="C31" s="26"/>
      <c r="D31" s="26"/>
      <c r="E31" s="26"/>
      <c r="F31" s="26"/>
      <c r="G31" s="26"/>
      <c r="H31" s="26"/>
      <c r="I31" s="26"/>
      <c r="J31" s="26"/>
      <c r="K31" s="65"/>
    </row>
    <row r="32" spans="1:11" ht="13.5" thickBot="1">
      <c r="B32" s="67" t="s">
        <v>55</v>
      </c>
      <c r="C32" s="68"/>
      <c r="D32" s="68"/>
      <c r="E32" s="69"/>
      <c r="F32" s="69"/>
      <c r="G32" s="69"/>
      <c r="H32" s="69"/>
      <c r="I32" s="69"/>
      <c r="J32" s="71"/>
      <c r="K32" s="70"/>
    </row>
    <row r="35" spans="3:5">
      <c r="C35" s="16"/>
      <c r="D35" s="16"/>
      <c r="E35" s="16"/>
    </row>
  </sheetData>
  <sheetProtection password="D04B" sheet="1" objects="1" scenarios="1"/>
  <pageMargins left="0.74803149606299213" right="0.74803149606299213" top="0.98425196850393704" bottom="0.98425196850393704" header="0.51181102362204722" footer="0.51181102362204722"/>
  <pageSetup paperSize="9" scale="9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H2" sqref="H2"/>
    </sheetView>
  </sheetViews>
  <sheetFormatPr defaultRowHeight="12.75"/>
  <cols>
    <col min="1" max="1" width="58.140625" customWidth="1"/>
    <col min="2" max="2" width="13.140625" customWidth="1"/>
    <col min="3" max="4" width="10.140625" customWidth="1"/>
    <col min="5" max="5" width="10.85546875" customWidth="1"/>
    <col min="6" max="6" width="11.28515625" customWidth="1"/>
    <col min="8" max="8" width="9.85546875" customWidth="1"/>
  </cols>
  <sheetData>
    <row r="1" spans="1:8" ht="72.75" customHeight="1">
      <c r="A1" s="17" t="s">
        <v>66</v>
      </c>
    </row>
    <row r="2" spans="1:8" ht="16.5" customHeight="1">
      <c r="A2" s="18" t="s">
        <v>25</v>
      </c>
      <c r="B2" s="19"/>
      <c r="E2" s="76" t="s">
        <v>45</v>
      </c>
      <c r="F2" s="76"/>
      <c r="G2" s="76"/>
      <c r="H2" s="75"/>
    </row>
    <row r="3" spans="1:8" ht="17.25" customHeight="1">
      <c r="E3" s="76"/>
      <c r="F3" s="76"/>
      <c r="G3" s="76"/>
      <c r="H3" s="11"/>
    </row>
    <row r="4" spans="1:8" ht="15.75">
      <c r="A4" s="1"/>
      <c r="B4" s="20"/>
    </row>
    <row r="5" spans="1:8">
      <c r="A5" t="s">
        <v>26</v>
      </c>
      <c r="E5" s="77" t="s">
        <v>27</v>
      </c>
      <c r="F5" s="77"/>
      <c r="G5" s="77"/>
      <c r="H5" s="21">
        <f>H2+30</f>
        <v>30</v>
      </c>
    </row>
    <row r="6" spans="1:8">
      <c r="A6" s="22" t="s">
        <v>28</v>
      </c>
      <c r="B6" s="23">
        <f>H5</f>
        <v>30</v>
      </c>
    </row>
    <row r="7" spans="1:8">
      <c r="A7" s="22" t="s">
        <v>29</v>
      </c>
      <c r="B7" s="24">
        <f ca="1">TODAY()</f>
        <v>46007</v>
      </c>
      <c r="C7" t="s">
        <v>30</v>
      </c>
    </row>
    <row r="8" spans="1:8" ht="16.5" thickBot="1">
      <c r="A8" s="1" t="s">
        <v>31</v>
      </c>
      <c r="B8" s="25" t="str">
        <f ca="1">IF(B7-B6&lt;=0,"ATTENZIONE - RAVVEDIMENTO NON POSSIBILE",IF(B7-B6&lt;=365,B7-B6,"ATTENZIONE - RAVVEDIMENTO NON POSSIBILE"))</f>
        <v>ATTENZIONE - RAVVEDIMENTO NON POSSIBILE</v>
      </c>
      <c r="C8" s="26"/>
    </row>
    <row r="9" spans="1:8" ht="13.5" thickBot="1">
      <c r="A9" s="28" t="s">
        <v>32</v>
      </c>
      <c r="B9" s="29"/>
      <c r="C9" s="30"/>
      <c r="D9" s="31"/>
      <c r="E9" s="27"/>
      <c r="F9" s="27"/>
    </row>
    <row r="10" spans="1:8" ht="13.5" thickBot="1">
      <c r="A10" s="32"/>
      <c r="B10" s="33"/>
      <c r="C10" s="52"/>
      <c r="D10" s="52"/>
      <c r="E10" s="27"/>
      <c r="F10" s="27"/>
    </row>
    <row r="11" spans="1:8">
      <c r="A11" s="57"/>
      <c r="B11" s="33"/>
      <c r="C11" s="52">
        <v>45657</v>
      </c>
      <c r="D11" s="52">
        <v>46022</v>
      </c>
      <c r="E11" s="27">
        <f>IF($B$6&lt;C11,C11,IF($B$6&gt;D11,D11,$B$6))</f>
        <v>45657</v>
      </c>
      <c r="F11" s="27">
        <f ca="1">IF($B$7&lt;C11,C11,IF($B$7&gt;D11,D11,$B$7))</f>
        <v>46007</v>
      </c>
    </row>
    <row r="12" spans="1:8">
      <c r="A12" s="57"/>
      <c r="B12" s="33"/>
      <c r="C12" s="52">
        <v>46022</v>
      </c>
      <c r="D12" s="52">
        <v>46387</v>
      </c>
      <c r="E12" s="27">
        <f>IF($B$6&lt;C12,C12, IF($B$6&gt;D12,D12,$B$6))</f>
        <v>46022</v>
      </c>
      <c r="F12" s="27">
        <f ca="1">IF($B$7&lt;C12,C12,IF($B$7&gt;D12,D12,$B$7))</f>
        <v>46022</v>
      </c>
    </row>
    <row r="13" spans="1:8">
      <c r="C13" s="34" t="s">
        <v>33</v>
      </c>
      <c r="E13" s="35" t="s">
        <v>34</v>
      </c>
    </row>
    <row r="15" spans="1:8">
      <c r="A15" s="1" t="s">
        <v>35</v>
      </c>
      <c r="B15" s="53">
        <f>A10</f>
        <v>0</v>
      </c>
    </row>
    <row r="16" spans="1:8">
      <c r="A16" s="1" t="s">
        <v>57</v>
      </c>
      <c r="B16" s="54">
        <v>0.02</v>
      </c>
    </row>
    <row r="17" spans="1:8">
      <c r="A17" s="1" t="s">
        <v>58</v>
      </c>
      <c r="B17" s="59">
        <f ca="1">F11-E11</f>
        <v>350</v>
      </c>
    </row>
    <row r="18" spans="1:8">
      <c r="A18" s="1" t="s">
        <v>68</v>
      </c>
      <c r="B18" s="55">
        <f ca="1">ROUND(B15*(B16*B17)/365,7)</f>
        <v>0</v>
      </c>
    </row>
    <row r="19" spans="1:8">
      <c r="A19" s="1" t="s">
        <v>69</v>
      </c>
      <c r="B19" s="54">
        <v>1.6E-2</v>
      </c>
    </row>
    <row r="20" spans="1:8">
      <c r="A20" s="1" t="s">
        <v>58</v>
      </c>
      <c r="B20" s="59">
        <f ca="1">IF(F12-E12&gt;0,$F$12-$E$12,0)</f>
        <v>0</v>
      </c>
    </row>
    <row r="21" spans="1:8">
      <c r="A21" s="1" t="s">
        <v>70</v>
      </c>
      <c r="B21" s="55">
        <f ca="1">ROUND(B15*(B19*B20)/365,7)</f>
        <v>0</v>
      </c>
    </row>
    <row r="22" spans="1:8">
      <c r="A22" s="36" t="s">
        <v>47</v>
      </c>
      <c r="B22" s="56">
        <f ca="1">B18+B21</f>
        <v>0</v>
      </c>
    </row>
    <row r="24" spans="1:8" ht="19.5" customHeight="1">
      <c r="A24" s="17" t="s">
        <v>36</v>
      </c>
      <c r="B24" s="18"/>
      <c r="C24" s="37" t="s">
        <v>37</v>
      </c>
    </row>
    <row r="25" spans="1:8">
      <c r="A25" s="26"/>
      <c r="B25" s="26"/>
      <c r="C25" s="26"/>
      <c r="E25" s="78" t="s">
        <v>38</v>
      </c>
      <c r="F25" s="78"/>
      <c r="G25" s="78"/>
      <c r="H25" s="38">
        <f>H5+30</f>
        <v>60</v>
      </c>
    </row>
    <row r="26" spans="1:8">
      <c r="A26" s="39" t="s">
        <v>2</v>
      </c>
      <c r="B26" s="40">
        <f ca="1">IF(B8&lt;=30,A10,0)</f>
        <v>0</v>
      </c>
      <c r="C26" s="26"/>
    </row>
    <row r="27" spans="1:8">
      <c r="A27" s="41" t="s">
        <v>39</v>
      </c>
      <c r="B27" s="42">
        <v>3.7499999999999999E-2</v>
      </c>
      <c r="C27" s="26"/>
    </row>
    <row r="28" spans="1:8">
      <c r="A28" s="43" t="s">
        <v>40</v>
      </c>
      <c r="B28" s="44">
        <f ca="1">(B26*B27)</f>
        <v>0</v>
      </c>
      <c r="C28" s="26"/>
    </row>
    <row r="29" spans="1:8">
      <c r="A29" s="45"/>
      <c r="B29" s="46"/>
      <c r="C29" s="26"/>
    </row>
    <row r="30" spans="1:8" ht="26.25" customHeight="1">
      <c r="A30" s="17" t="s">
        <v>41</v>
      </c>
      <c r="B30" s="18"/>
      <c r="C30" s="37" t="s">
        <v>42</v>
      </c>
    </row>
    <row r="31" spans="1:8">
      <c r="E31" s="78" t="s">
        <v>43</v>
      </c>
      <c r="F31" s="78"/>
      <c r="G31" s="78"/>
      <c r="H31" s="47">
        <f>H5+365</f>
        <v>395</v>
      </c>
    </row>
    <row r="32" spans="1:8" ht="15.75">
      <c r="A32" s="39" t="s">
        <v>2</v>
      </c>
      <c r="B32" s="48">
        <f ca="1">IF(AND(B8&gt;30,B8&lt;=365),A10,0)</f>
        <v>0</v>
      </c>
      <c r="C32" s="49" t="str">
        <f ca="1">IF(B8&gt;365,"ATTENZIONE RAVVEDIMENTO NON POSSIBILE"," ")</f>
        <v>ATTENZIONE RAVVEDIMENTO NON POSSIBILE</v>
      </c>
    </row>
    <row r="33" spans="1:3">
      <c r="A33" s="41" t="s">
        <v>39</v>
      </c>
      <c r="B33" s="50">
        <v>0.06</v>
      </c>
    </row>
    <row r="34" spans="1:3">
      <c r="A34" s="43" t="s">
        <v>44</v>
      </c>
      <c r="B34" s="51">
        <f ca="1">(B32*B33)</f>
        <v>0</v>
      </c>
    </row>
    <row r="38" spans="1:3">
      <c r="A38" s="58"/>
      <c r="B38" s="58"/>
      <c r="C38" s="58"/>
    </row>
    <row r="39" spans="1:3">
      <c r="A39" s="58"/>
      <c r="B39" s="58"/>
      <c r="C39" s="58"/>
    </row>
  </sheetData>
  <sheetProtection password="D04B" sheet="1" objects="1" scenarios="1"/>
  <mergeCells count="4">
    <mergeCell ref="E2:G3"/>
    <mergeCell ref="E5:G5"/>
    <mergeCell ref="E25:G25"/>
    <mergeCell ref="E31:G31"/>
  </mergeCells>
  <pageMargins left="0.74791666666666667" right="0.74791666666666667" top="0.50972222222222219" bottom="0.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Soggetti iscritti al 1.01.2025</vt:lpstr>
      <vt:lpstr>Soggetti iscritti nel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Lupo</dc:creator>
  <cp:lastModifiedBy>eta0061</cp:lastModifiedBy>
  <cp:lastPrinted>2024-01-09T08:30:45Z</cp:lastPrinted>
  <dcterms:created xsi:type="dcterms:W3CDTF">2011-07-06T09:28:57Z</dcterms:created>
  <dcterms:modified xsi:type="dcterms:W3CDTF">2025-12-16T08:24:55Z</dcterms:modified>
</cp:coreProperties>
</file>