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8190" activeTab="1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D48" i="1"/>
  <c r="H8" i="2" l="1"/>
  <c r="F22" l="1"/>
  <c r="F32"/>
  <c r="F33" s="1"/>
  <c r="F45"/>
  <c r="F46"/>
  <c r="F47"/>
  <c r="F48"/>
  <c r="F49"/>
  <c r="F50"/>
  <c r="F51"/>
  <c r="F52"/>
  <c r="F53"/>
  <c r="F54"/>
  <c r="F55"/>
  <c r="F56"/>
  <c r="F44"/>
  <c r="D60" i="1" l="1"/>
  <c r="D59"/>
  <c r="D58"/>
  <c r="D57"/>
  <c r="D56"/>
  <c r="D55"/>
  <c r="D54"/>
  <c r="D53"/>
  <c r="D52"/>
  <c r="D51"/>
  <c r="D50"/>
  <c r="D49"/>
  <c r="N24" i="2" l="1"/>
  <c r="H7" l="1"/>
  <c r="D44"/>
  <c r="G44"/>
  <c r="D45"/>
  <c r="G45"/>
  <c r="D46"/>
  <c r="G46"/>
  <c r="D47"/>
  <c r="G47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34" i="2" l="1"/>
  <c r="F35" s="1"/>
  <c r="F36" s="1"/>
  <c r="H53"/>
  <c r="I53" s="1"/>
  <c r="H49"/>
  <c r="I49" s="1"/>
  <c r="H52"/>
  <c r="I52" s="1"/>
  <c r="H48"/>
  <c r="I48" s="1"/>
  <c r="H56"/>
  <c r="I56" s="1"/>
  <c r="H57" i="1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H20" i="1"/>
  <c r="F50" s="1"/>
  <c r="G50" s="1"/>
  <c r="H50" s="1"/>
  <c r="I50" s="1"/>
  <c r="F23" i="2"/>
  <c r="F24" s="1"/>
  <c r="F49" i="1" l="1"/>
  <c r="G49" s="1"/>
  <c r="H49" s="1"/>
  <c r="I49" s="1"/>
  <c r="J49" s="1"/>
  <c r="K49" s="1"/>
  <c r="F60"/>
  <c r="G60" s="1"/>
  <c r="H60" s="1"/>
  <c r="F35"/>
  <c r="F36" s="1"/>
  <c r="F37" s="1"/>
  <c r="F38" s="1"/>
  <c r="F24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<sst xmlns="http://schemas.openxmlformats.org/spreadsheetml/2006/main" count="339" uniqueCount="180">
  <si>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</si>
  <si>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</si>
  <si>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</si>
  <si>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</si>
  <si>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</si>
  <si>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</si>
  <si>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</si>
  <si>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</si>
  <si>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</si>
  <si>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</si>
  <si>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</si>
  <si>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</si>
  <si>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</si>
  <si>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</si>
  <si>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</si>
  <si>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</si>
  <si>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</si>
  <si>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</si>
  <si>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</si>
  <si>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</si>
  <si>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</si>
  <si>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</si>
  <si>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</si>
  <si>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</si>
  <si>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</si>
  <si>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</si>
  <si>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</si>
  <si>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</si>
  <si>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</si>
  <si>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</si>
  <si>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</si>
  <si>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</si>
  <si>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</si>
  <si>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</si>
  <si>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</si>
  <si>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</si>
  <si>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</si>
  <si>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</si>
  <si>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</si>
  <si>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</si>
  <si>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</si>
  <si>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</si>
  <si>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</si>
  <si>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</si>
  <si>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</si>
  <si>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</si>
  <si>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</si>
  <si>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</si>
  <si>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</si>
  <si>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</si>
  <si>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</si>
  <si>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</si>
  <si>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</si>
  <si>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</si>
  <si>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</si>
  <si>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</si>
  <si>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</si>
  <si>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</si>
  <si>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</si>
  <si>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</si>
  <si>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</si>
  <si>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</si>
  <si>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</si>
  <si>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</si>
  <si>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</si>
  <si>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</si>
  <si>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</si>
  <si>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</si>
  <si>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</si>
  <si>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</si>
  <si>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</si>
  <si>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</si>
  <si>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</si>
  <si>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</si>
  <si>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</si>
  <si>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</si>
  <si>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</si>
  <si>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</si>
  <si>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</si>
  <si>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</si>
  <si>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</si>
  <si>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</si>
  <si>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</si>
  <si>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</si>
  <si>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</si>
  <si>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</si>
  <si>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</si>
  <si>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</si>
  <si>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</si>
  <si>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</si>
  <si>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</si>
  <si>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</si>
  <si>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</si>
  <si>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</si>
  <si>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</si>
  <si>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</si>
  <si>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</si>
  <si>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</si>
  <si>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</si>
  <si>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</si>
  <si>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</si>
  <si>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</si>
  <si>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</si>
  <si>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</si>
  <si>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</si>
  <si>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</si>
  <si>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</si>
  <si>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</si>
  <si>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</si>
  <si>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</si>
  <si>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</si>
  <si>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</si>
  <si>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</si>
  <si>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</si>
  <si>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</si>
  <si>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</si>
  <si>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</si>
  <si>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</si>
  <si>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</si>
  <si>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</si>
  <si>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</si>
  <si>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</si>
  <si>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</si>
  <si>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</si>
  <si>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</si>
  <si>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</si>
  <si>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</si>
  <si>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</si>
  <si>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</si>
  <si>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</si>
  <si>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</si>
  <si>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</si>
  <si>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</si>
  <si>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</si>
  <si>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</si>
  <si>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</si>
  <si>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</si>
  <si>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</si>
  <si>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</si>
  <si>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</si>
  <si>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</si>
  <si>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</si>
  <si>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</si>
  <si>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</si>
  <si>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</si>
  <si>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</si>
  <si>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</si>
  <si>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</si>
  <si>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</si>
  <si>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</si>
  <si>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</si>
  <si>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</si>
  <si>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</si>
  <si>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</si>
  <si>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</si>
  <si>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</si>
  <si>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</si>
  <si>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</si>
  <si>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</si>
  <si>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</si>
  <si>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</si>
  <si>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</si>
  <si>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</si>
  <si>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</si>
  <si>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</si>
  <si>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</si>
  <si>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</si>
  <si>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</si>
  <si>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</si>
  <si>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</si>
  <si>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</si>
  <si>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</si>
  <si>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DIRITTO ANNUALE 2026 - AUSILIO al CALCOLO del DIRITTO DOVUTO</t>
  </si>
  <si>
    <t>Esempio B – Impresa con sede e N. unita' locali in provincia (già iscritte al 31.12.2025):</t>
  </si>
  <si>
    <t xml:space="preserve">Numero unità locali in provincia già iscritte al 31.12.2025: </t>
  </si>
  <si>
    <t>Esempio C – Importo per N. unita' locali fuori provincia (già iscritte al 31.12.2025): (*)</t>
  </si>
  <si>
    <t xml:space="preserve">Fatturato 2025 (Euro): </t>
  </si>
  <si>
    <t>Esempio B – Impresa con sede e N. unita' locali in provincia (già iscritte al 31.12.2025) - NON si applica per i soggetti REA:</t>
  </si>
  <si>
    <t>Esempio C – Importo per N. unita' locali fuori provincia (già iscritte al 31.12.2025)  - NON si applica per i soggetti REA: (*)</t>
  </si>
  <si>
    <t>Elenco delle CCIAA con relative maggiorazioni (D.M. 17/03/2026 e D.M. 02/05/2025)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</si>
</sst>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3"/>
  <sheetViews>
    <sheetView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/>
      <c r="I4" s="5"/>
    </row>
    <row r="5" spans="1:257" ht="18" customHeight="1">
      <c r="G5" s="6" t="s">
        <v>176</v>
      </c>
      <c r="H5" s="8"/>
      <c r="I5" s="5"/>
    </row>
    <row r="6" spans="1:257" ht="18" customHeight="1">
      <c r="G6" s="6" t="s">
        <v>1</v>
      </c>
      <c r="H6" s="9" t="s">
        <v>144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173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174</v>
      </c>
      <c r="H33" s="9"/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175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1</v>
      </c>
      <c r="F48" s="44">
        <f t="shared" ref="F48:F60" si="2">IF(AND(C48&lt;&gt;"",E48&gt;0),IF($H$20*20%&gt;200,200,$H$20*20%),0)</f>
        <v>40</v>
      </c>
      <c r="G48" s="44">
        <f t="shared" ref="G48:G59" si="3">(F48*E48)</f>
        <v>40</v>
      </c>
      <c r="H48" s="44">
        <f>ROUND((G48*D48+G48),5)</f>
        <v>44</v>
      </c>
      <c r="I48" s="44">
        <f>H48-(H48*0.5)</f>
        <v>22</v>
      </c>
      <c r="J48" s="45">
        <f>ROUND(I48,2)</f>
        <v>22</v>
      </c>
      <c r="K48" s="46">
        <f t="shared" ref="K48:K60" si="4">ROUND(J48,0)</f>
        <v>22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2</v>
      </c>
      <c r="F49" s="44">
        <f t="shared" si="2"/>
        <v>40</v>
      </c>
      <c r="G49" s="44">
        <f t="shared" si="3"/>
        <v>80</v>
      </c>
      <c r="H49" s="44">
        <f>ROUND((G49*D49+G49),5)</f>
        <v>89.6</v>
      </c>
      <c r="I49" s="44">
        <f>H49-(H49*0.5)</f>
        <v>44.8</v>
      </c>
      <c r="J49" s="45">
        <f t="shared" ref="J49:J60" si="5">ROUND(I49,2)</f>
        <v>44.8</v>
      </c>
      <c r="K49" s="46">
        <f t="shared" si="4"/>
        <v>45</v>
      </c>
    </row>
    <row r="50" spans="3:14">
      <c r="C50" s="41" t="s">
        <v>44</v>
      </c>
      <c r="D50" s="42">
        <f>IF(C50&lt;&gt;"",VLOOKUP(C50,Maggiorazioni!$A$5:$B$114,2,FALSE),0)</f>
        <v>0.15</v>
      </c>
      <c r="E50" s="43">
        <v>1</v>
      </c>
      <c r="F50" s="44">
        <f t="shared" si="2"/>
        <v>40</v>
      </c>
      <c r="G50" s="44">
        <f t="shared" si="3"/>
        <v>40</v>
      </c>
      <c r="H50" s="44">
        <f t="shared" ref="H50:H60" si="6">ROUND((G50*D50+G50),5)</f>
        <v>46</v>
      </c>
      <c r="I50" s="44">
        <f t="shared" ref="I50:I59" si="7">H50-(H50*0.5)</f>
        <v>23</v>
      </c>
      <c r="J50" s="45">
        <f t="shared" si="5"/>
        <v>23</v>
      </c>
      <c r="K50" s="47">
        <f t="shared" si="4"/>
        <v>23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sheetProtection password="D04B" sheet="1" objects="1" scenarios="1"/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/>
    </row>
    <row r="5" spans="1:256" ht="18" customHeight="1">
      <c r="G5" s="6" t="s">
        <v>45</v>
      </c>
      <c r="H5" s="7"/>
    </row>
    <row r="6" spans="1:256" ht="18" customHeight="1">
      <c r="G6" s="6" t="s">
        <v>1</v>
      </c>
      <c r="H6" s="9" t="s">
        <v>144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0</v>
      </c>
    </row>
    <row r="23" spans="1:14">
      <c r="A23" s="17"/>
      <c r="B23" s="26" t="s">
        <v>24</v>
      </c>
      <c r="F23" s="23">
        <f>$H$7*F22</f>
        <v>0</v>
      </c>
      <c r="G23" s="26"/>
    </row>
    <row r="24" spans="1:14">
      <c r="A24" s="17"/>
      <c r="B24" s="26" t="s">
        <v>25</v>
      </c>
      <c r="F24" s="23">
        <f>ROUND(SUM(F22:F23),5)</f>
        <v>0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0</v>
      </c>
    </row>
    <row r="26" spans="1:14">
      <c r="B26" s="1" t="s">
        <v>34</v>
      </c>
      <c r="F26" s="31">
        <f>ROUND(F25,0)</f>
        <v>0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177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174</v>
      </c>
      <c r="H30" s="9"/>
    </row>
    <row r="32" spans="1:14">
      <c r="A32" s="17"/>
      <c r="B32" s="26" t="s">
        <v>23</v>
      </c>
      <c r="F32" s="23">
        <f>IF(H8="IMPORTO ERRATO",(0),(H5))</f>
        <v>0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0</v>
      </c>
    </row>
    <row r="34" spans="1:10">
      <c r="B34" s="26" t="s">
        <v>30</v>
      </c>
      <c r="F34" s="23">
        <f>F33*H30</f>
        <v>0</v>
      </c>
    </row>
    <row r="35" spans="1:10" ht="11.25" customHeight="1">
      <c r="B35" s="26" t="s">
        <v>31</v>
      </c>
      <c r="F35" s="23">
        <f>IF(H5&lt;&gt;H17,SUM(F32+F34),F34)</f>
        <v>0</v>
      </c>
    </row>
    <row r="36" spans="1:10">
      <c r="B36" s="26" t="s">
        <v>32</v>
      </c>
      <c r="F36" s="23">
        <f>F35*$H$7</f>
        <v>0</v>
      </c>
    </row>
    <row r="37" spans="1:10">
      <c r="A37" s="17"/>
      <c r="B37" s="26" t="s">
        <v>33</v>
      </c>
      <c r="F37" s="23">
        <f>ROUND(SUM(F35+F36),5)</f>
        <v>0</v>
      </c>
      <c r="G37" s="26"/>
    </row>
    <row r="38" spans="1:10">
      <c r="B38" s="1" t="s">
        <v>26</v>
      </c>
      <c r="F38" s="20">
        <f>ROUND(F37,2)</f>
        <v>0</v>
      </c>
    </row>
    <row r="39" spans="1:10">
      <c r="B39" s="1" t="s">
        <v>34</v>
      </c>
      <c r="F39" s="31">
        <f>ROUND(F38,0)</f>
        <v>0</v>
      </c>
      <c r="G39" s="32" t="s">
        <v>28</v>
      </c>
      <c r="H39" s="33"/>
    </row>
    <row r="41" spans="1:10">
      <c r="A41" s="28" t="s">
        <v>178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0</v>
      </c>
      <c r="G44" s="44">
        <f t="shared" ref="G44:G56" si="0">(F44*E44)</f>
        <v>0</v>
      </c>
      <c r="H44" s="44">
        <f>ROUND((G44*D44+G44),5)</f>
        <v>0</v>
      </c>
      <c r="I44" s="20">
        <f>ROUND(H44,2)</f>
        <v>0</v>
      </c>
      <c r="J44" s="46">
        <f t="shared" ref="J44:J56" si="1">ROUND(I44,0)</f>
        <v>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0</v>
      </c>
      <c r="G45" s="44">
        <f t="shared" si="0"/>
        <v>0</v>
      </c>
      <c r="H45" s="44">
        <f>ROUND((G45*D45+G45),5)</f>
        <v>0</v>
      </c>
      <c r="I45" s="20">
        <f t="shared" ref="I45:I56" si="3">ROUND(H45,2)</f>
        <v>0</v>
      </c>
      <c r="J45" s="46">
        <f t="shared" si="1"/>
        <v>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sheetProtection password="D04B" sheet="1" objects="1" scenarios="1"/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topLeftCell="A61" workbookViewId="0">
      <selection activeCell="B63" sqref="B63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179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0.2</v>
      </c>
      <c r="C13" s="77"/>
      <c r="D13" s="75" t="s">
        <v>63</v>
      </c>
      <c r="E13" s="76">
        <v>0.2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0.2</v>
      </c>
      <c r="C18" s="77"/>
      <c r="D18" s="75" t="s">
        <v>68</v>
      </c>
      <c r="E18" s="76">
        <v>0.2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</v>
      </c>
      <c r="C62" s="77"/>
      <c r="D62" s="75" t="s">
        <v>112</v>
      </c>
      <c r="E62" s="76">
        <v>0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eta0061</cp:lastModifiedBy>
  <cp:lastPrinted>2024-12-03T16:30:27Z</cp:lastPrinted>
  <dcterms:created xsi:type="dcterms:W3CDTF">2011-05-09T08:13:24Z</dcterms:created>
  <dcterms:modified xsi:type="dcterms:W3CDTF">2026-05-29T10:40:07Z</dcterms:modified>
</cp:coreProperties>
</file>